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8\ESTADOS FINANCIEROS DIGITALES\INFORMACIÓN TRIMESTRAL\INFORMACION PRESUPUESTAL\"/>
    </mc:Choice>
  </mc:AlternateContent>
  <bookViews>
    <workbookView xWindow="0" yWindow="0" windowWidth="20490" windowHeight="7755"/>
  </bookViews>
  <sheets>
    <sheet name="COG" sheetId="1" r:id="rId1"/>
  </sheets>
  <externalReferences>
    <externalReference r:id="rId2"/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D5" i="1"/>
  <c r="D10" i="1"/>
  <c r="E10" i="1"/>
  <c r="G10" i="1"/>
  <c r="G49" i="1" s="1"/>
  <c r="H10" i="1"/>
  <c r="I10" i="1"/>
  <c r="J10" i="1"/>
  <c r="J49" i="1" s="1"/>
  <c r="F11" i="1"/>
  <c r="K11" i="1"/>
  <c r="F12" i="1"/>
  <c r="F10" i="1" s="1"/>
  <c r="K12" i="1"/>
  <c r="F13" i="1"/>
  <c r="K13" i="1"/>
  <c r="F14" i="1"/>
  <c r="K14" i="1"/>
  <c r="F15" i="1"/>
  <c r="K15" i="1"/>
  <c r="F16" i="1"/>
  <c r="K16" i="1"/>
  <c r="D17" i="1"/>
  <c r="E17" i="1"/>
  <c r="F17" i="1"/>
  <c r="G17" i="1"/>
  <c r="H17" i="1"/>
  <c r="I17" i="1"/>
  <c r="J17" i="1"/>
  <c r="K17" i="1"/>
  <c r="F18" i="1"/>
  <c r="K18" i="1"/>
  <c r="F19" i="1"/>
  <c r="K19" i="1"/>
  <c r="F20" i="1"/>
  <c r="K20" i="1"/>
  <c r="F21" i="1"/>
  <c r="K21" i="1"/>
  <c r="F22" i="1"/>
  <c r="K22" i="1"/>
  <c r="F23" i="1"/>
  <c r="K23" i="1"/>
  <c r="F24" i="1"/>
  <c r="K24" i="1"/>
  <c r="F25" i="1"/>
  <c r="K25" i="1"/>
  <c r="D26" i="1"/>
  <c r="E26" i="1"/>
  <c r="F26" i="1"/>
  <c r="G26" i="1"/>
  <c r="H26" i="1"/>
  <c r="I26" i="1"/>
  <c r="J26" i="1"/>
  <c r="K26" i="1"/>
  <c r="F27" i="1"/>
  <c r="K27" i="1"/>
  <c r="F28" i="1"/>
  <c r="K28" i="1"/>
  <c r="F29" i="1"/>
  <c r="K29" i="1"/>
  <c r="F30" i="1"/>
  <c r="K30" i="1"/>
  <c r="F31" i="1"/>
  <c r="K31" i="1"/>
  <c r="F32" i="1"/>
  <c r="K32" i="1"/>
  <c r="F33" i="1"/>
  <c r="K33" i="1"/>
  <c r="F34" i="1"/>
  <c r="K34" i="1"/>
  <c r="F35" i="1"/>
  <c r="K35" i="1"/>
  <c r="D36" i="1"/>
  <c r="F36" i="1" s="1"/>
  <c r="K36" i="1" s="1"/>
  <c r="E36" i="1"/>
  <c r="H36" i="1"/>
  <c r="J36" i="1"/>
  <c r="F37" i="1"/>
  <c r="K37" i="1"/>
  <c r="D38" i="1"/>
  <c r="F38" i="1" s="1"/>
  <c r="K38" i="1" s="1"/>
  <c r="E38" i="1"/>
  <c r="G38" i="1"/>
  <c r="H38" i="1"/>
  <c r="I38" i="1"/>
  <c r="J38" i="1"/>
  <c r="F39" i="1"/>
  <c r="K39" i="1"/>
  <c r="F40" i="1"/>
  <c r="K40" i="1"/>
  <c r="F41" i="1"/>
  <c r="K41" i="1"/>
  <c r="F42" i="1"/>
  <c r="K42" i="1"/>
  <c r="F43" i="1"/>
  <c r="K43" i="1"/>
  <c r="F44" i="1"/>
  <c r="K44" i="1"/>
  <c r="D45" i="1"/>
  <c r="E45" i="1"/>
  <c r="G45" i="1"/>
  <c r="H45" i="1"/>
  <c r="I45" i="1"/>
  <c r="J45" i="1"/>
  <c r="F46" i="1"/>
  <c r="F45" i="1" s="1"/>
  <c r="K46" i="1"/>
  <c r="K45" i="1" s="1"/>
  <c r="D47" i="1"/>
  <c r="E47" i="1"/>
  <c r="F47" i="1"/>
  <c r="G47" i="1"/>
  <c r="H47" i="1"/>
  <c r="I47" i="1"/>
  <c r="J47" i="1"/>
  <c r="K47" i="1"/>
  <c r="F48" i="1"/>
  <c r="K48" i="1"/>
  <c r="D49" i="1"/>
  <c r="E49" i="1"/>
  <c r="H49" i="1"/>
  <c r="I49" i="1"/>
  <c r="D53" i="1"/>
  <c r="E53" i="1"/>
  <c r="F53" i="1"/>
  <c r="H53" i="1"/>
  <c r="J53" i="1"/>
  <c r="K53" i="1"/>
  <c r="C55" i="1"/>
  <c r="I55" i="1"/>
  <c r="C56" i="1"/>
  <c r="I56" i="1"/>
  <c r="F49" i="1" l="1"/>
  <c r="K10" i="1"/>
  <c r="K49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<sst xmlns="http://schemas.openxmlformats.org/spreadsheetml/2006/main" count="56" uniqueCount="56">
  <si>
    <t>Bajo protesta de decir verdad declaramos que los Estados Financieros y sus Notas son razonablemente correctos y responsabilidad del emisor</t>
  </si>
  <si>
    <t>Total del Gasto</t>
  </si>
  <si>
    <t>PROVISIONES PARA CONTINGENCIAS Y OTRAS EROGACIONES</t>
  </si>
  <si>
    <t>Inversiones Financieras y Otras Provisiones</t>
  </si>
  <si>
    <t>OBRA PÚBLICA EN BIENES PROPIOS</t>
  </si>
  <si>
    <t>Inversión Pública</t>
  </si>
  <si>
    <t>ACTIVOS INTANGIBLES</t>
  </si>
  <si>
    <t>MAQUINARIA, OTROS EQUIPOS Y HERRAMIENTAS</t>
  </si>
  <si>
    <t>VEHÍCULOS Y EQUIPO DE TRANSPORTE</t>
  </si>
  <si>
    <t>EQUIPO E INSTRUMENTAL MÉDICO Y LABORATORIO</t>
  </si>
  <si>
    <t>MOBILIARIO Y EQUIPO EDUCACIONAL Y RECREATIVO</t>
  </si>
  <si>
    <t>MOBILIARIO Y EQUIPO DE ADMINISTRACIÓN</t>
  </si>
  <si>
    <t>Bienes Muebles, Inmuebles e Intangibles</t>
  </si>
  <si>
    <t>Subsidios y Subvenciones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</si>
  <si>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</si>
  <si>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</si>
  <si>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</si>
  <si>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</si>
  <si>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</t>
  </si>
  <si>
    <t>SERVICIOS DE INSTALACIÓN, REPARACIÓN, MANTENIMIENT</t>
  </si>
  <si>
    <t>SERVICIOS FINANCIEROS, BANCARIOS Y COMERCIALES</t>
  </si>
  <si>
    <t>SERVICIOS, PROFESIONALES, CIENTÍFICOS, TÉCNICOS Y</t>
  </si>
  <si>
    <t>SERVICIOS DE ARRENDAMIENTO</t>
  </si>
  <si>
    <t>SERVICIOS BÁSICOS</t>
  </si>
  <si>
    <t>Servicios Generales</t>
  </si>
  <si>
    <t>HERRAMIENTAS, REFACCIONES Y ACCESORIOS MENORES</t>
  </si>
  <si>
    <t>VESTURIO, BLANCOS Y PRENDAS E PROTECCIÓN Y ARTÍCUL</t>
  </si>
  <si>
    <t>COMBUSTIBLES, LUBRICANTES Y ADITIVOS</t>
  </si>
  <si>
    <t>PRODUCTOS QUÍMICOS, FARMACEÚTICOS Y DE LABORATORIO</t>
  </si>
  <si>
    <t>MATERIALES Y ARTÍCULOS DE CONSTRUCCIÓN Y REPARACIÓ</t>
  </si>
  <si>
    <t>MATERIAS PRIMAS Y MATERIALES DE PRODUCCIÓN Y COMER</t>
  </si>
  <si>
    <t>ALIMENTOS Y UTENSILIOS</t>
  </si>
  <si>
    <t>MATERIALES DE ADMINISTRACIÓN, EMISIÓN DE DOCUMENTO</t>
  </si>
  <si>
    <t>Materiales y Suministros</t>
  </si>
  <si>
    <t>PAGO DE ESTÍMULOS A SERVIDORES PÚBLICOS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</si>
  <si>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</si>
  <si>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</si>
  <si>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</si>
  <si>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</si>
  <si>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</si>
  <si>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</si>
  <si>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</si>
  <si>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</si>
  <si>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</si>
  <si>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</si>
  <si>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</si>
  <si>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</si>
  <si>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</si>
  <si>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</si>
  <si>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</si>
  <si>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</si>
  <si>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>Egresos</t>
  </si>
  <si>
    <t>Concepto</t>
  </si>
  <si>
    <t>Ente Público:</t>
  </si>
  <si>
    <t>CLASIFICACIÓN POR OBJETO DEL GASTO (CAPÍTULO Y CONCEPTO)</t>
  </si>
  <si>
    <t>ESTADO ANALÍTICO DEL EJERCICIO DEL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</si>
</sst>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Alignment="1"/>
    <xf numFmtId="0" fontId="2" fillId="2" borderId="0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/>
    <xf numFmtId="0" fontId="2" fillId="0" borderId="1" xfId="0" applyFont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/>
    <xf numFmtId="0" fontId="2" fillId="0" borderId="2" xfId="0" applyFont="1" applyBorder="1"/>
    <xf numFmtId="0" fontId="3" fillId="0" borderId="0" xfId="0" applyFont="1" applyAlignment="1">
      <alignment horizontal="center"/>
    </xf>
    <xf numFmtId="0" fontId="4" fillId="2" borderId="0" xfId="0" applyFont="1" applyFill="1"/>
    <xf numFmtId="0" fontId="5" fillId="0" borderId="0" xfId="0" applyFont="1"/>
    <xf numFmtId="0" fontId="5" fillId="2" borderId="0" xfId="0" applyFont="1" applyFill="1"/>
    <xf numFmtId="43" fontId="5" fillId="2" borderId="3" xfId="1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justify" vertical="center" wrapText="1"/>
    </xf>
    <xf numFmtId="43" fontId="2" fillId="2" borderId="6" xfId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 wrapText="1"/>
    </xf>
    <xf numFmtId="43" fontId="5" fillId="2" borderId="6" xfId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43" fontId="2" fillId="0" borderId="6" xfId="1" applyFont="1" applyFill="1" applyBorder="1" applyAlignment="1">
      <alignment horizontal="right" vertical="center" wrapText="1"/>
    </xf>
    <xf numFmtId="43" fontId="5" fillId="0" borderId="6" xfId="1" applyFont="1" applyFill="1" applyBorder="1" applyAlignment="1">
      <alignment horizontal="right" vertical="center" wrapText="1"/>
    </xf>
    <xf numFmtId="43" fontId="5" fillId="0" borderId="6" xfId="1" applyFont="1" applyFill="1" applyBorder="1" applyAlignment="1">
      <alignment horizontal="right" vertical="top" wrapText="1"/>
    </xf>
    <xf numFmtId="0" fontId="2" fillId="0" borderId="0" xfId="0" applyFont="1" applyFill="1"/>
    <xf numFmtId="0" fontId="7" fillId="0" borderId="0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43" fontId="2" fillId="2" borderId="6" xfId="1" applyFont="1" applyFill="1" applyBorder="1" applyAlignment="1">
      <alignment horizontal="right" vertical="top" wrapText="1"/>
    </xf>
    <xf numFmtId="43" fontId="2" fillId="0" borderId="6" xfId="1" applyFont="1" applyFill="1" applyBorder="1" applyAlignment="1">
      <alignment horizontal="right" vertical="top" wrapText="1"/>
    </xf>
    <xf numFmtId="4" fontId="0" fillId="0" borderId="0" xfId="0" applyNumberFormat="1"/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8" fillId="2" borderId="2" xfId="0" applyNumberFormat="1" applyFont="1" applyFill="1" applyBorder="1" applyAlignment="1" applyProtection="1">
      <protection locked="0"/>
    </xf>
    <xf numFmtId="0" fontId="8" fillId="2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riasm/Documents/Karla%20Arias.%20Direccion%20de%20Admon/DOCUMENTOS/2018/ESTADOS%20FINANCIEROS/EF%2003%2018/Estados%20Fros%20y%20Pptales%20MARZ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4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AEPEE-GTO-CEPT-1T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>
        <row r="62">
          <cell r="C62" t="str">
            <v>Mtro. Alberto de la Luz Socorro Diosdado</v>
          </cell>
          <cell r="G62" t="str">
            <v>Lic. Lucía González Muñoz</v>
          </cell>
        </row>
        <row r="63">
          <cell r="C63" t="str">
            <v>Director General</v>
          </cell>
          <cell r="G63" t="str">
            <v>Directora de Administración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mon"/>
    </sheetNames>
    <sheetDataSet>
      <sheetData sheetId="0">
        <row r="4">
          <cell r="B4" t="str">
            <v>Del 1 de Enero al 31 de Marzo de 2018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G"/>
    </sheetNames>
    <sheetDataSet>
      <sheetData sheetId="0">
        <row r="3">
          <cell r="B3" t="str">
            <v>Del 1 de Enero al 31 de Marzo de 2018</v>
          </cell>
        </row>
        <row r="5">
          <cell r="D5" t="str">
            <v>Colegio de Educación Profesional Técnica del Estado de Guanajuato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L56"/>
  <sheetViews>
    <sheetView showGridLines="0" tabSelected="1" zoomScale="85" zoomScaleNormal="85" workbookViewId="0"/>
  </sheetViews>
  <sheetFormatPr baseColWidth="10" defaultRowHeight="12.75" x14ac:dyDescent="0.2"/>
  <cols>
    <col min="1" max="1" width="2.42578125" style="2" customWidth="1"/>
    <col min="2" max="2" width="4.5703125" style="1" customWidth="1"/>
    <col min="3" max="3" width="57.28515625" style="1" customWidth="1"/>
    <col min="4" max="4" width="14.85546875" style="1" customWidth="1"/>
    <col min="5" max="5" width="14.7109375" style="1" customWidth="1"/>
    <col min="6" max="6" width="15.140625" style="1" customWidth="1"/>
    <col min="7" max="7" width="15" style="1" customWidth="1"/>
    <col min="8" max="8" width="14.42578125" style="1" customWidth="1"/>
    <col min="9" max="9" width="14.85546875" style="1" customWidth="1"/>
    <col min="10" max="11" width="14.42578125" style="1" customWidth="1"/>
    <col min="12" max="12" width="3.7109375" style="2" customWidth="1"/>
    <col min="13" max="16384" width="11.42578125" style="1"/>
  </cols>
  <sheetData>
    <row r="1" spans="2:11" ht="14.25" customHeight="1" x14ac:dyDescent="0.2">
      <c r="B1" s="40" t="s">
        <v>55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4.25" customHeight="1" x14ac:dyDescent="0.2">
      <c r="B2" s="40" t="s">
        <v>54</v>
      </c>
      <c r="C2" s="40"/>
      <c r="D2" s="40"/>
      <c r="E2" s="40"/>
      <c r="F2" s="40"/>
      <c r="G2" s="40"/>
      <c r="H2" s="40"/>
      <c r="I2" s="40"/>
      <c r="J2" s="40"/>
      <c r="K2" s="40"/>
    </row>
    <row r="3" spans="2:11" ht="14.25" customHeight="1" x14ac:dyDescent="0.2">
      <c r="B3" s="40" t="str">
        <f>+[3]CTG!$B$3</f>
        <v>Del 1 de Enero al 31 de Marzo de 2018</v>
      </c>
      <c r="C3" s="40"/>
      <c r="D3" s="40"/>
      <c r="E3" s="40"/>
      <c r="F3" s="40"/>
      <c r="G3" s="40"/>
      <c r="H3" s="40"/>
      <c r="I3" s="40"/>
      <c r="J3" s="40"/>
      <c r="K3" s="40"/>
    </row>
    <row r="4" spans="2:11" s="2" customFormat="1" ht="6.75" customHeight="1" x14ac:dyDescent="0.2"/>
    <row r="5" spans="2:11" s="2" customFormat="1" ht="18" customHeight="1" x14ac:dyDescent="0.2">
      <c r="C5" s="39" t="s">
        <v>53</v>
      </c>
      <c r="D5" s="38" t="str">
        <f>+[3]CTG!D5</f>
        <v>Colegio de Educación Profesional Técnica del Estado de Guanajuato</v>
      </c>
      <c r="E5" s="38"/>
      <c r="F5" s="38"/>
      <c r="G5" s="38"/>
      <c r="H5" s="37"/>
      <c r="I5" s="37"/>
      <c r="J5" s="37"/>
    </row>
    <row r="6" spans="2:11" s="2" customFormat="1" ht="6.75" customHeight="1" x14ac:dyDescent="0.2"/>
    <row r="7" spans="2:11" x14ac:dyDescent="0.2">
      <c r="B7" s="35" t="s">
        <v>52</v>
      </c>
      <c r="C7" s="35"/>
      <c r="D7" s="36" t="s">
        <v>51</v>
      </c>
      <c r="E7" s="36"/>
      <c r="F7" s="36"/>
      <c r="G7" s="36"/>
      <c r="H7" s="36"/>
      <c r="I7" s="36"/>
      <c r="J7" s="36"/>
      <c r="K7" s="36" t="s">
        <v>50</v>
      </c>
    </row>
    <row r="8" spans="2:11" ht="25.5" x14ac:dyDescent="0.2">
      <c r="B8" s="35"/>
      <c r="C8" s="35"/>
      <c r="D8" s="34" t="s">
        <v>49</v>
      </c>
      <c r="E8" s="34" t="s">
        <v>48</v>
      </c>
      <c r="F8" s="34" t="s">
        <v>47</v>
      </c>
      <c r="G8" s="34" t="s">
        <v>46</v>
      </c>
      <c r="H8" s="34" t="s">
        <v>45</v>
      </c>
      <c r="I8" s="34" t="s">
        <v>44</v>
      </c>
      <c r="J8" s="34" t="s">
        <v>43</v>
      </c>
      <c r="K8" s="36"/>
    </row>
    <row r="9" spans="2:11" ht="11.25" customHeight="1" x14ac:dyDescent="0.2">
      <c r="B9" s="35"/>
      <c r="C9" s="35"/>
      <c r="D9" s="34">
        <v>1</v>
      </c>
      <c r="E9" s="34">
        <v>2</v>
      </c>
      <c r="F9" s="34" t="s">
        <v>42</v>
      </c>
      <c r="G9" s="34">
        <v>4</v>
      </c>
      <c r="H9" s="34">
        <v>5</v>
      </c>
      <c r="I9" s="34">
        <v>6</v>
      </c>
      <c r="J9" s="34">
        <v>7</v>
      </c>
      <c r="K9" s="34" t="s">
        <v>41</v>
      </c>
    </row>
    <row r="10" spans="2:11" s="28" customFormat="1" x14ac:dyDescent="0.2">
      <c r="B10" s="30" t="s">
        <v>40</v>
      </c>
      <c r="C10" s="29"/>
      <c r="D10" s="26">
        <f>SUM(D11:D16)</f>
        <v>270691581</v>
      </c>
      <c r="E10" s="26">
        <f>SUM(E11:E16)</f>
        <v>22439878.890000001</v>
      </c>
      <c r="F10" s="26">
        <f>SUM(F11:F16)</f>
        <v>293131459.88999999</v>
      </c>
      <c r="G10" s="26">
        <f>SUM(G11:G16)</f>
        <v>66591242.109999999</v>
      </c>
      <c r="H10" s="26">
        <f>SUM(H11:H16)</f>
        <v>64046411.49000001</v>
      </c>
      <c r="I10" s="26">
        <f>SUM(I11:I16)</f>
        <v>64046411.49000001</v>
      </c>
      <c r="J10" s="26">
        <f>SUM(J11:J16)</f>
        <v>64046411.49000001</v>
      </c>
      <c r="K10" s="26">
        <f>+F10-H10</f>
        <v>229085048.39999998</v>
      </c>
    </row>
    <row r="11" spans="2:11" ht="15" x14ac:dyDescent="0.25">
      <c r="B11" s="19"/>
      <c r="C11" s="18" t="s">
        <v>39</v>
      </c>
      <c r="D11" s="31">
        <v>117400849</v>
      </c>
      <c r="E11" s="33">
        <v>4289082.97</v>
      </c>
      <c r="F11" s="31">
        <f>+D11+E11</f>
        <v>121689931.97</v>
      </c>
      <c r="G11" s="31">
        <v>34446323.5</v>
      </c>
      <c r="H11" s="31">
        <v>33953512.960000001</v>
      </c>
      <c r="I11" s="31">
        <v>33953512.960000001</v>
      </c>
      <c r="J11" s="32">
        <v>33953512.960000001</v>
      </c>
      <c r="K11" s="31">
        <f>+F11-H11</f>
        <v>87736419.00999999</v>
      </c>
    </row>
    <row r="12" spans="2:11" ht="15" x14ac:dyDescent="0.25">
      <c r="B12" s="19"/>
      <c r="C12" s="18" t="s">
        <v>38</v>
      </c>
      <c r="D12" s="31">
        <v>31812558</v>
      </c>
      <c r="E12" s="33">
        <v>9169870.1699999999</v>
      </c>
      <c r="F12" s="31">
        <f>+D12+E12</f>
        <v>40982428.170000002</v>
      </c>
      <c r="G12" s="31">
        <v>7266722.0499999998</v>
      </c>
      <c r="H12" s="31">
        <v>5890300.2000000002</v>
      </c>
      <c r="I12" s="31">
        <v>5890300.2000000002</v>
      </c>
      <c r="J12" s="32">
        <v>5890300.2000000002</v>
      </c>
      <c r="K12" s="31">
        <f>+F12-H12</f>
        <v>35092127.969999999</v>
      </c>
    </row>
    <row r="13" spans="2:11" ht="15" x14ac:dyDescent="0.25">
      <c r="B13" s="19"/>
      <c r="C13" s="21" t="s">
        <v>37</v>
      </c>
      <c r="D13" s="31">
        <v>31930861</v>
      </c>
      <c r="E13" s="33">
        <v>1158288.46</v>
      </c>
      <c r="F13" s="31">
        <f>+D13+E13</f>
        <v>33089149.460000001</v>
      </c>
      <c r="G13" s="31">
        <v>5266192.1500000004</v>
      </c>
      <c r="H13" s="31">
        <v>4964562.5599999996</v>
      </c>
      <c r="I13" s="31">
        <v>4964562.5599999996</v>
      </c>
      <c r="J13" s="32">
        <v>4964562.5599999996</v>
      </c>
      <c r="K13" s="31">
        <f>+F13-H13</f>
        <v>28124586.900000002</v>
      </c>
    </row>
    <row r="14" spans="2:11" ht="15" x14ac:dyDescent="0.25">
      <c r="B14" s="19"/>
      <c r="C14" s="21" t="s">
        <v>36</v>
      </c>
      <c r="D14" s="31">
        <v>30321809</v>
      </c>
      <c r="E14" s="33">
        <v>3767828.65</v>
      </c>
      <c r="F14" s="31">
        <f>+D14+E14</f>
        <v>34089637.649999999</v>
      </c>
      <c r="G14" s="31">
        <v>9315839.9199999999</v>
      </c>
      <c r="H14" s="31">
        <v>9205729.8000000007</v>
      </c>
      <c r="I14" s="31">
        <v>9205729.8000000007</v>
      </c>
      <c r="J14" s="32">
        <v>9205729.8000000007</v>
      </c>
      <c r="K14" s="31">
        <f>+F14-H14</f>
        <v>24883907.849999998</v>
      </c>
    </row>
    <row r="15" spans="2:11" ht="15" x14ac:dyDescent="0.25">
      <c r="B15" s="19"/>
      <c r="C15" s="21" t="s">
        <v>35</v>
      </c>
      <c r="D15" s="31">
        <v>35606485</v>
      </c>
      <c r="E15" s="33">
        <v>3659862.64</v>
      </c>
      <c r="F15" s="31">
        <f>+D15+E15</f>
        <v>39266347.640000001</v>
      </c>
      <c r="G15" s="31">
        <v>5986601.2699999996</v>
      </c>
      <c r="H15" s="31">
        <v>5801013.71</v>
      </c>
      <c r="I15" s="31">
        <v>5801013.71</v>
      </c>
      <c r="J15" s="32">
        <v>5801013.71</v>
      </c>
      <c r="K15" s="31">
        <f>+F15-H15</f>
        <v>33465333.93</v>
      </c>
    </row>
    <row r="16" spans="2:11" ht="15" x14ac:dyDescent="0.25">
      <c r="B16" s="19"/>
      <c r="C16" s="21" t="s">
        <v>34</v>
      </c>
      <c r="D16" s="31">
        <v>23619019</v>
      </c>
      <c r="E16" s="33">
        <v>394946</v>
      </c>
      <c r="F16" s="31">
        <f>+D16+E16</f>
        <v>24013965</v>
      </c>
      <c r="G16" s="31">
        <v>4309563.22</v>
      </c>
      <c r="H16" s="31">
        <v>4231292.26</v>
      </c>
      <c r="I16" s="31">
        <v>4231292.26</v>
      </c>
      <c r="J16" s="32">
        <v>4231292.26</v>
      </c>
      <c r="K16" s="31">
        <f>+F16-H16</f>
        <v>19782672.740000002</v>
      </c>
    </row>
    <row r="17" spans="2:11" s="28" customFormat="1" x14ac:dyDescent="0.2">
      <c r="B17" s="30" t="s">
        <v>33</v>
      </c>
      <c r="C17" s="29"/>
      <c r="D17" s="26">
        <f>SUM(D18:D25)</f>
        <v>20353983</v>
      </c>
      <c r="E17" s="26">
        <f>SUM(E18:E25)</f>
        <v>-1462100.8499999999</v>
      </c>
      <c r="F17" s="27">
        <f>+D17+E17</f>
        <v>18891882.149999999</v>
      </c>
      <c r="G17" s="27">
        <f>+SUM(G18:G25)</f>
        <v>2727551.5399999996</v>
      </c>
      <c r="H17" s="26">
        <f>SUM(H18:H25)</f>
        <v>2543111.6599999997</v>
      </c>
      <c r="I17" s="26">
        <f>SUM(I18:I25)</f>
        <v>2543111.6599999997</v>
      </c>
      <c r="J17" s="26">
        <f>SUM(J18:J25)</f>
        <v>2166035.46</v>
      </c>
      <c r="K17" s="27">
        <f>+F17-H17</f>
        <v>16348770.489999998</v>
      </c>
    </row>
    <row r="18" spans="2:11" ht="12.75" customHeight="1" x14ac:dyDescent="0.2">
      <c r="B18" s="19"/>
      <c r="C18" s="21" t="s">
        <v>32</v>
      </c>
      <c r="D18" s="17">
        <v>6465300</v>
      </c>
      <c r="E18" s="17">
        <v>-122258.14</v>
      </c>
      <c r="F18" s="17">
        <f>+D18+E18</f>
        <v>6343041.8600000003</v>
      </c>
      <c r="G18" s="17">
        <v>898268.35</v>
      </c>
      <c r="H18" s="17">
        <v>812013.33</v>
      </c>
      <c r="I18" s="17">
        <v>812013.33</v>
      </c>
      <c r="J18" s="25">
        <v>602763.72</v>
      </c>
      <c r="K18" s="17">
        <f>+F18-H18</f>
        <v>5531028.5300000003</v>
      </c>
    </row>
    <row r="19" spans="2:11" x14ac:dyDescent="0.2">
      <c r="B19" s="19"/>
      <c r="C19" s="21" t="s">
        <v>31</v>
      </c>
      <c r="D19" s="17">
        <v>3359876</v>
      </c>
      <c r="E19" s="17">
        <v>-82331.97</v>
      </c>
      <c r="F19" s="17">
        <f>+D19+E19</f>
        <v>3277544.03</v>
      </c>
      <c r="G19" s="17">
        <v>458280.33</v>
      </c>
      <c r="H19" s="17">
        <v>456414.33</v>
      </c>
      <c r="I19" s="17">
        <v>456414.33</v>
      </c>
      <c r="J19" s="25">
        <v>422714.57</v>
      </c>
      <c r="K19" s="17">
        <f>+F19-H19</f>
        <v>2821129.6999999997</v>
      </c>
    </row>
    <row r="20" spans="2:11" ht="12.75" customHeight="1" x14ac:dyDescent="0.2">
      <c r="B20" s="19"/>
      <c r="C20" s="21" t="s">
        <v>30</v>
      </c>
      <c r="D20" s="17">
        <v>174500</v>
      </c>
      <c r="E20" s="17">
        <v>0</v>
      </c>
      <c r="F20" s="17">
        <f>+D20+E20</f>
        <v>174500</v>
      </c>
      <c r="G20" s="17">
        <v>0</v>
      </c>
      <c r="H20" s="17">
        <v>0</v>
      </c>
      <c r="I20" s="17">
        <v>0</v>
      </c>
      <c r="J20" s="25">
        <v>0</v>
      </c>
      <c r="K20" s="17">
        <f>+F20-H20</f>
        <v>174500</v>
      </c>
    </row>
    <row r="21" spans="2:11" ht="12.75" customHeight="1" x14ac:dyDescent="0.2">
      <c r="B21" s="19"/>
      <c r="C21" s="21" t="s">
        <v>29</v>
      </c>
      <c r="D21" s="17">
        <v>3131034</v>
      </c>
      <c r="E21" s="17">
        <v>-57909.36</v>
      </c>
      <c r="F21" s="17">
        <f>+D21+E21</f>
        <v>3073124.64</v>
      </c>
      <c r="G21" s="17">
        <v>395022.04</v>
      </c>
      <c r="H21" s="17">
        <v>378222.04</v>
      </c>
      <c r="I21" s="17">
        <v>378222.04</v>
      </c>
      <c r="J21" s="25">
        <v>319858.96000000002</v>
      </c>
      <c r="K21" s="17">
        <f>+F21-H21</f>
        <v>2694902.6</v>
      </c>
    </row>
    <row r="22" spans="2:11" ht="12.75" customHeight="1" x14ac:dyDescent="0.2">
      <c r="B22" s="19"/>
      <c r="C22" s="21" t="s">
        <v>28</v>
      </c>
      <c r="D22" s="17">
        <v>506108</v>
      </c>
      <c r="E22" s="17">
        <v>-31609.94</v>
      </c>
      <c r="F22" s="17">
        <f>+D22+E22</f>
        <v>474498.06</v>
      </c>
      <c r="G22" s="17">
        <v>117064.47</v>
      </c>
      <c r="H22" s="17">
        <v>92429.93</v>
      </c>
      <c r="I22" s="17">
        <v>92429.93</v>
      </c>
      <c r="J22" s="25">
        <v>57916.54</v>
      </c>
      <c r="K22" s="17">
        <f>+F22-H22</f>
        <v>382068.13</v>
      </c>
    </row>
    <row r="23" spans="2:11" ht="12.75" customHeight="1" x14ac:dyDescent="0.2">
      <c r="B23" s="19"/>
      <c r="C23" s="21" t="s">
        <v>27</v>
      </c>
      <c r="D23" s="17">
        <v>3284686</v>
      </c>
      <c r="E23" s="17">
        <v>-1224561.8</v>
      </c>
      <c r="F23" s="17">
        <f>+D23+E23</f>
        <v>2060124.2</v>
      </c>
      <c r="G23" s="17">
        <v>469097.65</v>
      </c>
      <c r="H23" s="17">
        <v>469097.65</v>
      </c>
      <c r="I23" s="17">
        <v>469097.65</v>
      </c>
      <c r="J23" s="25">
        <v>468833.65</v>
      </c>
      <c r="K23" s="17">
        <f>+F23-H23</f>
        <v>1591026.5499999998</v>
      </c>
    </row>
    <row r="24" spans="2:11" ht="12.75" customHeight="1" x14ac:dyDescent="0.2">
      <c r="B24" s="19"/>
      <c r="C24" s="21" t="s">
        <v>26</v>
      </c>
      <c r="D24" s="17">
        <v>1429207</v>
      </c>
      <c r="E24" s="17">
        <v>83105.59</v>
      </c>
      <c r="F24" s="17">
        <f>+D24+E24</f>
        <v>1512312.59</v>
      </c>
      <c r="G24" s="17">
        <v>159275.82</v>
      </c>
      <c r="H24" s="17">
        <v>109277.5</v>
      </c>
      <c r="I24" s="17">
        <v>109277.5</v>
      </c>
      <c r="J24" s="25">
        <v>104447.5</v>
      </c>
      <c r="K24" s="17">
        <f>+F24-H24</f>
        <v>1403035.09</v>
      </c>
    </row>
    <row r="25" spans="2:11" x14ac:dyDescent="0.2">
      <c r="B25" s="19"/>
      <c r="C25" s="21" t="s">
        <v>25</v>
      </c>
      <c r="D25" s="17">
        <v>2003272</v>
      </c>
      <c r="E25" s="17">
        <v>-26535.23</v>
      </c>
      <c r="F25" s="17">
        <f>+D25+E25</f>
        <v>1976736.77</v>
      </c>
      <c r="G25" s="17">
        <v>230542.88</v>
      </c>
      <c r="H25" s="17">
        <v>225656.88</v>
      </c>
      <c r="I25" s="17">
        <v>225656.88</v>
      </c>
      <c r="J25" s="25">
        <v>189500.52</v>
      </c>
      <c r="K25" s="17">
        <f>+F25-H25</f>
        <v>1751079.8900000001</v>
      </c>
    </row>
    <row r="26" spans="2:11" x14ac:dyDescent="0.2">
      <c r="B26" s="24" t="s">
        <v>24</v>
      </c>
      <c r="C26" s="23"/>
      <c r="D26" s="20">
        <f>SUM(D27:D35)</f>
        <v>54138677</v>
      </c>
      <c r="E26" s="20">
        <f>SUM(E27:E35)</f>
        <v>2793446.25</v>
      </c>
      <c r="F26" s="20">
        <f>+D26+E26</f>
        <v>56932123.25</v>
      </c>
      <c r="G26" s="27">
        <f>+SUM(G27:G35)</f>
        <v>6132804.0999999996</v>
      </c>
      <c r="H26" s="27">
        <f>+SUM(H27:H35)</f>
        <v>5773988.6399999997</v>
      </c>
      <c r="I26" s="27">
        <f>+SUM(I27:I35)</f>
        <v>5773988.6399999997</v>
      </c>
      <c r="J26" s="27">
        <f>+SUM(J27:J35)</f>
        <v>5532846.7599999998</v>
      </c>
      <c r="K26" s="20">
        <f>+F26-H26</f>
        <v>51158134.609999999</v>
      </c>
    </row>
    <row r="27" spans="2:11" x14ac:dyDescent="0.2">
      <c r="B27" s="19"/>
      <c r="C27" s="21" t="s">
        <v>23</v>
      </c>
      <c r="D27" s="17">
        <v>7062346</v>
      </c>
      <c r="E27" s="17">
        <v>-72995.360000000001</v>
      </c>
      <c r="F27" s="17">
        <f>+D27+E27</f>
        <v>6989350.6399999997</v>
      </c>
      <c r="G27" s="17">
        <v>1082252.24</v>
      </c>
      <c r="H27" s="17">
        <v>1079102.24</v>
      </c>
      <c r="I27" s="17">
        <v>1079102.24</v>
      </c>
      <c r="J27" s="25">
        <v>945095.49</v>
      </c>
      <c r="K27" s="17">
        <f>+F27-H27</f>
        <v>5910248.3999999994</v>
      </c>
    </row>
    <row r="28" spans="2:11" x14ac:dyDescent="0.2">
      <c r="B28" s="19"/>
      <c r="C28" s="21" t="s">
        <v>22</v>
      </c>
      <c r="D28" s="17">
        <v>1068108</v>
      </c>
      <c r="E28" s="17">
        <v>40550</v>
      </c>
      <c r="F28" s="17">
        <f>+D28+E28</f>
        <v>1108658</v>
      </c>
      <c r="G28" s="17">
        <v>80384.009999999995</v>
      </c>
      <c r="H28" s="17">
        <v>80384.009999999995</v>
      </c>
      <c r="I28" s="17">
        <v>80384.009999999995</v>
      </c>
      <c r="J28" s="25">
        <v>80384.009999999995</v>
      </c>
      <c r="K28" s="17">
        <f>+F28-H28</f>
        <v>1028273.99</v>
      </c>
    </row>
    <row r="29" spans="2:11" x14ac:dyDescent="0.2">
      <c r="B29" s="19"/>
      <c r="C29" s="21" t="s">
        <v>21</v>
      </c>
      <c r="D29" s="17">
        <v>15056998</v>
      </c>
      <c r="E29" s="17">
        <v>1804469.92</v>
      </c>
      <c r="F29" s="17">
        <f>+D29+E29</f>
        <v>16861467.920000002</v>
      </c>
      <c r="G29" s="17">
        <v>509441.98</v>
      </c>
      <c r="H29" s="17">
        <v>342481.98</v>
      </c>
      <c r="I29" s="17">
        <v>342481.98</v>
      </c>
      <c r="J29" s="25">
        <v>340317.19</v>
      </c>
      <c r="K29" s="17">
        <f>+F29-H29</f>
        <v>16518985.940000001</v>
      </c>
    </row>
    <row r="30" spans="2:11" x14ac:dyDescent="0.2">
      <c r="B30" s="19"/>
      <c r="C30" s="21" t="s">
        <v>20</v>
      </c>
      <c r="D30" s="17">
        <v>2765276</v>
      </c>
      <c r="E30" s="17">
        <v>33524</v>
      </c>
      <c r="F30" s="17">
        <f>+D30+E30</f>
        <v>2798800</v>
      </c>
      <c r="G30" s="17">
        <v>378134.32</v>
      </c>
      <c r="H30" s="17">
        <v>340338.96</v>
      </c>
      <c r="I30" s="17">
        <v>340338.96</v>
      </c>
      <c r="J30" s="25">
        <v>340338.96</v>
      </c>
      <c r="K30" s="17">
        <f>+F30-H30</f>
        <v>2458461.04</v>
      </c>
    </row>
    <row r="31" spans="2:11" x14ac:dyDescent="0.2">
      <c r="B31" s="19"/>
      <c r="C31" s="21" t="s">
        <v>19</v>
      </c>
      <c r="D31" s="17">
        <v>14374598</v>
      </c>
      <c r="E31" s="17">
        <v>194325.44</v>
      </c>
      <c r="F31" s="17">
        <f>+D31+E31</f>
        <v>14568923.439999999</v>
      </c>
      <c r="G31" s="17">
        <v>1617885.49</v>
      </c>
      <c r="H31" s="17">
        <v>1475797.39</v>
      </c>
      <c r="I31" s="17">
        <v>1475797.39</v>
      </c>
      <c r="J31" s="25">
        <v>1454917.39</v>
      </c>
      <c r="K31" s="17">
        <f>+F31-H31</f>
        <v>13093126.049999999</v>
      </c>
    </row>
    <row r="32" spans="2:11" x14ac:dyDescent="0.2">
      <c r="B32" s="19"/>
      <c r="C32" s="21" t="s">
        <v>18</v>
      </c>
      <c r="D32" s="17">
        <v>1774649</v>
      </c>
      <c r="E32" s="17">
        <v>0</v>
      </c>
      <c r="F32" s="17">
        <f>+D32+E32</f>
        <v>1774649</v>
      </c>
      <c r="G32" s="17">
        <v>0</v>
      </c>
      <c r="H32" s="17">
        <v>0</v>
      </c>
      <c r="I32" s="17">
        <v>0</v>
      </c>
      <c r="J32" s="25">
        <v>0</v>
      </c>
      <c r="K32" s="17">
        <f>+F32-H32</f>
        <v>1774649</v>
      </c>
    </row>
    <row r="33" spans="2:11" x14ac:dyDescent="0.2">
      <c r="B33" s="19"/>
      <c r="C33" s="21" t="s">
        <v>17</v>
      </c>
      <c r="D33" s="17">
        <v>4958212</v>
      </c>
      <c r="E33" s="17">
        <v>-21750.41</v>
      </c>
      <c r="F33" s="17">
        <f>+D33+E33</f>
        <v>4936461.59</v>
      </c>
      <c r="G33" s="17">
        <v>677198.8</v>
      </c>
      <c r="H33" s="17">
        <v>668376.80000000005</v>
      </c>
      <c r="I33" s="17">
        <v>668376.80000000005</v>
      </c>
      <c r="J33" s="25">
        <v>588386.96</v>
      </c>
      <c r="K33" s="17">
        <f>+F33-H33</f>
        <v>4268084.79</v>
      </c>
    </row>
    <row r="34" spans="2:11" x14ac:dyDescent="0.2">
      <c r="B34" s="19"/>
      <c r="C34" s="21" t="s">
        <v>16</v>
      </c>
      <c r="D34" s="17">
        <v>3609251</v>
      </c>
      <c r="E34" s="17">
        <v>804480.24</v>
      </c>
      <c r="F34" s="17">
        <f>+D34+E34</f>
        <v>4413731.24</v>
      </c>
      <c r="G34" s="17">
        <v>250842.93</v>
      </c>
      <c r="H34" s="17">
        <v>250842.93</v>
      </c>
      <c r="I34" s="17">
        <v>250842.93</v>
      </c>
      <c r="J34" s="25">
        <v>246742.43</v>
      </c>
      <c r="K34" s="17">
        <f>+F34-H34</f>
        <v>4162888.31</v>
      </c>
    </row>
    <row r="35" spans="2:11" x14ac:dyDescent="0.2">
      <c r="B35" s="19"/>
      <c r="C35" s="21" t="s">
        <v>15</v>
      </c>
      <c r="D35" s="17">
        <v>3469239</v>
      </c>
      <c r="E35" s="17">
        <v>10842.42</v>
      </c>
      <c r="F35" s="17">
        <f>+D35+E35</f>
        <v>3480081.42</v>
      </c>
      <c r="G35" s="17">
        <v>1536664.33</v>
      </c>
      <c r="H35" s="17">
        <v>1536664.33</v>
      </c>
      <c r="I35" s="17">
        <v>1536664.33</v>
      </c>
      <c r="J35" s="25">
        <v>1536664.33</v>
      </c>
      <c r="K35" s="17">
        <f>+F35-H35</f>
        <v>1943417.0899999999</v>
      </c>
    </row>
    <row r="36" spans="2:11" x14ac:dyDescent="0.2">
      <c r="B36" s="24" t="s">
        <v>14</v>
      </c>
      <c r="C36" s="23"/>
      <c r="D36" s="20">
        <f>SUM(D37:D37)</f>
        <v>0</v>
      </c>
      <c r="E36" s="20">
        <f>SUM(E37:E37)</f>
        <v>1637500</v>
      </c>
      <c r="F36" s="20">
        <f>+D36+E36</f>
        <v>1637500</v>
      </c>
      <c r="G36" s="20">
        <v>0</v>
      </c>
      <c r="H36" s="20">
        <f>SUM(H37:H37)</f>
        <v>0</v>
      </c>
      <c r="I36" s="20">
        <v>0</v>
      </c>
      <c r="J36" s="26">
        <f>SUM(J37:J37)</f>
        <v>0</v>
      </c>
      <c r="K36" s="20">
        <f>+F36-H36</f>
        <v>1637500</v>
      </c>
    </row>
    <row r="37" spans="2:11" x14ac:dyDescent="0.2">
      <c r="B37" s="19"/>
      <c r="C37" s="21" t="s">
        <v>13</v>
      </c>
      <c r="D37" s="17">
        <v>0</v>
      </c>
      <c r="E37" s="17">
        <v>1637500</v>
      </c>
      <c r="F37" s="17">
        <f>+D37+E37</f>
        <v>1637500</v>
      </c>
      <c r="G37" s="17">
        <v>0</v>
      </c>
      <c r="H37" s="17">
        <v>0</v>
      </c>
      <c r="I37" s="17">
        <v>0</v>
      </c>
      <c r="J37" s="25">
        <v>0</v>
      </c>
      <c r="K37" s="17">
        <f>+F37-H37</f>
        <v>1637500</v>
      </c>
    </row>
    <row r="38" spans="2:11" x14ac:dyDescent="0.2">
      <c r="B38" s="24" t="s">
        <v>12</v>
      </c>
      <c r="C38" s="23"/>
      <c r="D38" s="20">
        <f>+SUM(D39:D44)</f>
        <v>7023732</v>
      </c>
      <c r="E38" s="20">
        <f>+SUM(E39:E44)</f>
        <v>5979923.7999999998</v>
      </c>
      <c r="F38" s="20">
        <f>+D38+E38</f>
        <v>13003655.800000001</v>
      </c>
      <c r="G38" s="20">
        <f>+SUM(G39:G43)</f>
        <v>5325383.49</v>
      </c>
      <c r="H38" s="20">
        <f>+SUM(H39:H43)</f>
        <v>984195.27</v>
      </c>
      <c r="I38" s="20">
        <f>+SUM(I39:I44)</f>
        <v>984195.27</v>
      </c>
      <c r="J38" s="26">
        <f>+SUM(J39:J44)</f>
        <v>984195.27</v>
      </c>
      <c r="K38" s="20">
        <f>+F38-H38</f>
        <v>12019460.530000001</v>
      </c>
    </row>
    <row r="39" spans="2:11" x14ac:dyDescent="0.2">
      <c r="B39" s="19"/>
      <c r="C39" s="21" t="s">
        <v>11</v>
      </c>
      <c r="D39" s="17">
        <v>4983357</v>
      </c>
      <c r="E39" s="17">
        <v>1177231.74</v>
      </c>
      <c r="F39" s="17">
        <f>+D39+E39</f>
        <v>6160588.7400000002</v>
      </c>
      <c r="G39" s="17">
        <v>1398724.13</v>
      </c>
      <c r="H39" s="17">
        <v>622926.99</v>
      </c>
      <c r="I39" s="17">
        <v>622926.99</v>
      </c>
      <c r="J39" s="25">
        <v>622926.99</v>
      </c>
      <c r="K39" s="17">
        <f>+F39-H39</f>
        <v>5537661.75</v>
      </c>
    </row>
    <row r="40" spans="2:11" x14ac:dyDescent="0.2">
      <c r="B40" s="19"/>
      <c r="C40" s="21" t="s">
        <v>10</v>
      </c>
      <c r="D40" s="17">
        <v>683495</v>
      </c>
      <c r="E40" s="17">
        <v>-100000</v>
      </c>
      <c r="F40" s="17">
        <f>+D40+E40</f>
        <v>583495</v>
      </c>
      <c r="G40" s="17">
        <v>0</v>
      </c>
      <c r="H40" s="17">
        <v>0</v>
      </c>
      <c r="I40" s="17">
        <v>0</v>
      </c>
      <c r="J40" s="17">
        <v>0</v>
      </c>
      <c r="K40" s="17">
        <f>+F40-H40</f>
        <v>583495</v>
      </c>
    </row>
    <row r="41" spans="2:11" x14ac:dyDescent="0.2">
      <c r="B41" s="19"/>
      <c r="C41" s="21" t="s">
        <v>9</v>
      </c>
      <c r="D41" s="17">
        <v>292600</v>
      </c>
      <c r="E41" s="17">
        <v>462376</v>
      </c>
      <c r="F41" s="17">
        <f>+D41+E41</f>
        <v>754976</v>
      </c>
      <c r="G41" s="17">
        <v>0</v>
      </c>
      <c r="H41" s="17">
        <v>0</v>
      </c>
      <c r="I41" s="17">
        <v>0</v>
      </c>
      <c r="J41" s="17">
        <v>0</v>
      </c>
      <c r="K41" s="17">
        <f>+F41-H41</f>
        <v>754976</v>
      </c>
    </row>
    <row r="42" spans="2:11" x14ac:dyDescent="0.2">
      <c r="B42" s="19"/>
      <c r="C42" s="21" t="s">
        <v>8</v>
      </c>
      <c r="D42" s="17">
        <v>0</v>
      </c>
      <c r="E42" s="17">
        <v>352716</v>
      </c>
      <c r="F42" s="17">
        <f>+D42+E42</f>
        <v>352716</v>
      </c>
      <c r="G42" s="17">
        <v>352716</v>
      </c>
      <c r="H42" s="17">
        <v>352716</v>
      </c>
      <c r="I42" s="17">
        <v>352716</v>
      </c>
      <c r="J42" s="17">
        <v>352716</v>
      </c>
      <c r="K42" s="17">
        <f>+F42-H42</f>
        <v>0</v>
      </c>
    </row>
    <row r="43" spans="2:11" x14ac:dyDescent="0.2">
      <c r="B43" s="19"/>
      <c r="C43" s="21" t="s">
        <v>7</v>
      </c>
      <c r="D43" s="17">
        <v>1064280</v>
      </c>
      <c r="E43" s="17">
        <v>4087600.06</v>
      </c>
      <c r="F43" s="17">
        <f>+D43+E43</f>
        <v>5151880.0600000005</v>
      </c>
      <c r="G43" s="17">
        <v>3573943.36</v>
      </c>
      <c r="H43" s="17">
        <v>8552.2800000000007</v>
      </c>
      <c r="I43" s="17">
        <v>8552.2800000000007</v>
      </c>
      <c r="J43" s="17">
        <v>8552.2800000000007</v>
      </c>
      <c r="K43" s="17">
        <f>+F43-H43</f>
        <v>5143327.78</v>
      </c>
    </row>
    <row r="44" spans="2:11" x14ac:dyDescent="0.2">
      <c r="B44" s="19"/>
      <c r="C44" s="21" t="s">
        <v>6</v>
      </c>
      <c r="D44" s="17">
        <v>0</v>
      </c>
      <c r="E44" s="17">
        <v>0</v>
      </c>
      <c r="F44" s="17">
        <f>+D44+E44</f>
        <v>0</v>
      </c>
      <c r="G44" s="17">
        <v>0</v>
      </c>
      <c r="H44" s="17">
        <v>0</v>
      </c>
      <c r="I44" s="17">
        <v>0</v>
      </c>
      <c r="J44" s="17">
        <v>0</v>
      </c>
      <c r="K44" s="17">
        <f>+F44-H44</f>
        <v>0</v>
      </c>
    </row>
    <row r="45" spans="2:11" x14ac:dyDescent="0.2">
      <c r="B45" s="24" t="s">
        <v>5</v>
      </c>
      <c r="C45" s="23"/>
      <c r="D45" s="20">
        <f>+D46</f>
        <v>0</v>
      </c>
      <c r="E45" s="20">
        <f>+E46</f>
        <v>5765453.5199999996</v>
      </c>
      <c r="F45" s="20">
        <f>+F46</f>
        <v>5765453.5199999996</v>
      </c>
      <c r="G45" s="20">
        <f>+G46</f>
        <v>0</v>
      </c>
      <c r="H45" s="20">
        <f>+H46</f>
        <v>0</v>
      </c>
      <c r="I45" s="20">
        <f>+I46</f>
        <v>0</v>
      </c>
      <c r="J45" s="20">
        <f>+J46</f>
        <v>0</v>
      </c>
      <c r="K45" s="20">
        <f>+K46</f>
        <v>5765453.5199999996</v>
      </c>
    </row>
    <row r="46" spans="2:11" x14ac:dyDescent="0.2">
      <c r="B46" s="19"/>
      <c r="C46" s="21" t="s">
        <v>4</v>
      </c>
      <c r="D46" s="17">
        <v>0</v>
      </c>
      <c r="E46" s="17">
        <v>5765453.5199999996</v>
      </c>
      <c r="F46" s="17">
        <f>+E46</f>
        <v>5765453.5199999996</v>
      </c>
      <c r="G46" s="17">
        <v>0</v>
      </c>
      <c r="H46" s="17">
        <v>0</v>
      </c>
      <c r="I46" s="17">
        <v>0</v>
      </c>
      <c r="J46" s="17">
        <v>0</v>
      </c>
      <c r="K46" s="17">
        <f>+F46-H46</f>
        <v>5765453.5199999996</v>
      </c>
    </row>
    <row r="47" spans="2:11" x14ac:dyDescent="0.2">
      <c r="B47" s="22" t="s">
        <v>3</v>
      </c>
      <c r="C47" s="21"/>
      <c r="D47" s="20">
        <f>+D48</f>
        <v>11040631</v>
      </c>
      <c r="E47" s="20">
        <f>+E48</f>
        <v>-5003708.05</v>
      </c>
      <c r="F47" s="20">
        <f>+D47+E47</f>
        <v>6036922.9500000002</v>
      </c>
      <c r="G47" s="17">
        <f>+G48</f>
        <v>0</v>
      </c>
      <c r="H47" s="17">
        <f>+H48</f>
        <v>0</v>
      </c>
      <c r="I47" s="17">
        <f>+I48</f>
        <v>0</v>
      </c>
      <c r="J47" s="17">
        <f>+J48</f>
        <v>0</v>
      </c>
      <c r="K47" s="20">
        <f>+F47-H47</f>
        <v>6036922.9500000002</v>
      </c>
    </row>
    <row r="48" spans="2:11" x14ac:dyDescent="0.2">
      <c r="B48" s="19"/>
      <c r="C48" s="18" t="s">
        <v>2</v>
      </c>
      <c r="D48" s="17">
        <v>11040631</v>
      </c>
      <c r="E48" s="17">
        <v>-5003708.05</v>
      </c>
      <c r="F48" s="17">
        <f>+D48+E48</f>
        <v>6036922.9500000002</v>
      </c>
      <c r="G48" s="17">
        <v>0</v>
      </c>
      <c r="H48" s="17">
        <v>0</v>
      </c>
      <c r="I48" s="17">
        <v>0</v>
      </c>
      <c r="J48" s="17">
        <v>0</v>
      </c>
      <c r="K48" s="17">
        <f>+F48-H48</f>
        <v>6036922.9500000002</v>
      </c>
    </row>
    <row r="49" spans="1:12" s="12" customFormat="1" x14ac:dyDescent="0.2">
      <c r="A49" s="13"/>
      <c r="B49" s="16"/>
      <c r="C49" s="15" t="s">
        <v>1</v>
      </c>
      <c r="D49" s="14">
        <f>+D10+D17+D26+D36+D38+D47+D45</f>
        <v>363248604</v>
      </c>
      <c r="E49" s="14">
        <f>+E10+E17+E26+E36+E38+E47+E45</f>
        <v>32150393.559999999</v>
      </c>
      <c r="F49" s="14">
        <f>+F10+F17+F26+F36+F38+F47+F45</f>
        <v>395398997.55999994</v>
      </c>
      <c r="G49" s="14">
        <f>+G10+G17+G26+G36+G38+G47+G45</f>
        <v>80776981.239999995</v>
      </c>
      <c r="H49" s="14">
        <f>+H10+H17+H26+H36+H38+H47+H45</f>
        <v>73347707.060000002</v>
      </c>
      <c r="I49" s="14">
        <f>+I10+I17+I26+I36+I38+I47+I45</f>
        <v>73347707.060000002</v>
      </c>
      <c r="J49" s="14">
        <f>+J10+J17+J26+J36+J38+J47+J45</f>
        <v>72729488.980000004</v>
      </c>
      <c r="K49" s="14">
        <f>+K10+K17+K26+K36+K38+K47+K45</f>
        <v>322051290.49999994</v>
      </c>
      <c r="L49" s="13"/>
    </row>
    <row r="51" spans="1:12" x14ac:dyDescent="0.2">
      <c r="B51" s="11" t="s">
        <v>0</v>
      </c>
      <c r="F51" s="10"/>
      <c r="G51" s="10"/>
      <c r="H51" s="10"/>
      <c r="I51" s="10"/>
      <c r="J51" s="10"/>
      <c r="K51" s="10"/>
    </row>
    <row r="53" spans="1:12" x14ac:dyDescent="0.2">
      <c r="D53" s="10" t="str">
        <f>IF(D50=[2]CAdmon!D37," ","ERROR")</f>
        <v xml:space="preserve"> </v>
      </c>
      <c r="E53" s="10" t="str">
        <f>IF(E50=[2]CAdmon!E37," ","ERROR")</f>
        <v xml:space="preserve"> </v>
      </c>
      <c r="F53" s="10" t="str">
        <f>IF(F50=[2]CAdmon!F37," ","ERROR")</f>
        <v xml:space="preserve"> </v>
      </c>
      <c r="G53" s="10"/>
      <c r="H53" s="10" t="str">
        <f>IF(H50=[2]CAdmon!H37," ","ERROR")</f>
        <v xml:space="preserve"> </v>
      </c>
      <c r="I53" s="10"/>
      <c r="J53" s="10" t="str">
        <f>IF(J50=[2]CAdmon!J37," ","ERROR")</f>
        <v xml:space="preserve"> </v>
      </c>
      <c r="K53" s="10" t="str">
        <f>IF(K50=[2]CAdmon!K37," ","ERROR")</f>
        <v xml:space="preserve"> </v>
      </c>
    </row>
    <row r="54" spans="1:12" x14ac:dyDescent="0.2">
      <c r="C54" s="9"/>
      <c r="K54" s="8"/>
    </row>
    <row r="55" spans="1:12" x14ac:dyDescent="0.2">
      <c r="C55" s="7" t="str">
        <f>+[1]EA!$C$62</f>
        <v>Mtro. Alberto de la Luz Socorro Diosdado</v>
      </c>
      <c r="H55" s="6"/>
      <c r="I55" s="5" t="str">
        <f>+[1]EA!$G$62</f>
        <v>Lic. Lucía González Muñoz</v>
      </c>
      <c r="J55" s="5"/>
      <c r="K55" s="5"/>
    </row>
    <row r="56" spans="1:12" x14ac:dyDescent="0.2">
      <c r="C56" s="4" t="str">
        <f>+[1]EA!$C$63</f>
        <v>Director General</v>
      </c>
      <c r="I56" s="3" t="str">
        <f>+[1]EA!$G$63</f>
        <v>Directora de Administración</v>
      </c>
      <c r="J56" s="3"/>
      <c r="K56" s="3"/>
    </row>
  </sheetData>
  <mergeCells count="12">
    <mergeCell ref="B26:C26"/>
    <mergeCell ref="B36:C36"/>
    <mergeCell ref="B45:C45"/>
    <mergeCell ref="B1:K1"/>
    <mergeCell ref="B2:K2"/>
    <mergeCell ref="B3:K3"/>
    <mergeCell ref="B38:C38"/>
    <mergeCell ref="B7:C9"/>
    <mergeCell ref="D7:J7"/>
    <mergeCell ref="K7:K8"/>
    <mergeCell ref="B10:C10"/>
    <mergeCell ref="B17:C17"/>
  </mergeCells>
  <pageMargins left="0.9055118110236221" right="0.70866141732283472" top="0.43307086614173229" bottom="0.74803149606299213" header="0.31496062992125984" footer="0.31496062992125984"/>
  <pageSetup scale="64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2018-05-12T03:23:00Z</dcterms:created>
  <dcterms:modified xsi:type="dcterms:W3CDTF">2018-05-12T03:23:25Z</dcterms:modified>
</cp:coreProperties>
</file>